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gtud\Dropbox\PC (2)\Documents\Documents\Work stuff\Swanbourne PC\Swanbourne PC Clerk\Meetings\"/>
    </mc:Choice>
  </mc:AlternateContent>
  <xr:revisionPtr revIDLastSave="0" documentId="13_ncr:1_{1F1890E4-9D8B-411E-AF1F-E95CEF2B9DE5}" xr6:coauthVersionLast="47" xr6:coauthVersionMax="47" xr10:uidLastSave="{00000000-0000-0000-0000-000000000000}"/>
  <bookViews>
    <workbookView xWindow="-108" yWindow="-108" windowWidth="23256" windowHeight="12456" xr2:uid="{F77834C8-7007-49BA-A050-9A8F62DAE5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K52" i="1"/>
  <c r="K48" i="1"/>
  <c r="K44" i="1"/>
  <c r="G44" i="1"/>
  <c r="C44" i="1"/>
  <c r="K42" i="1"/>
  <c r="G42" i="1"/>
  <c r="K40" i="1"/>
  <c r="I40" i="1"/>
  <c r="G40" i="1"/>
  <c r="K38" i="1"/>
  <c r="K34" i="1"/>
  <c r="K32" i="1"/>
  <c r="G32" i="1"/>
  <c r="K30" i="1"/>
  <c r="G30" i="1"/>
  <c r="K28" i="1"/>
  <c r="G28" i="1"/>
  <c r="G24" i="1"/>
  <c r="I22" i="1"/>
  <c r="K22" i="1" s="1"/>
  <c r="G22" i="1"/>
  <c r="I20" i="1"/>
  <c r="K20" i="1" s="1"/>
  <c r="G20" i="1"/>
  <c r="I18" i="1"/>
  <c r="K18" i="1" s="1"/>
  <c r="G18" i="1"/>
  <c r="I16" i="1"/>
  <c r="I56" i="1" s="1"/>
  <c r="G16" i="1"/>
  <c r="K14" i="1"/>
  <c r="G14" i="1"/>
  <c r="K12" i="1"/>
  <c r="G12" i="1"/>
  <c r="G10" i="1"/>
  <c r="G8" i="1"/>
  <c r="G56" i="1" s="1"/>
  <c r="K56" i="1" l="1"/>
  <c r="K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 Tudor</author>
  </authors>
  <commentList>
    <comment ref="A6" authorId="0" shapeId="0" xr:uid="{0229BB8B-B291-464F-BD81-6DFF56176F0F}">
      <text>
        <r>
          <rPr>
            <b/>
            <sz val="9"/>
            <color indexed="81"/>
            <rFont val="Tahoma"/>
            <family val="2"/>
          </rPr>
          <t>Jo Tudor:</t>
        </r>
        <r>
          <rPr>
            <sz val="9"/>
            <color indexed="81"/>
            <rFont val="Tahoma"/>
            <family val="2"/>
          </rPr>
          <t xml:space="preserve">
All assets 1-10 were obatined prior to 2016 and no recoerds are available 
</t>
        </r>
      </text>
    </comment>
    <comment ref="D6" authorId="0" shapeId="0" xr:uid="{842D2188-7633-4F99-8192-54CC425D3EFA}">
      <text>
        <r>
          <rPr>
            <b/>
            <sz val="9"/>
            <color indexed="81"/>
            <rFont val="Tahoma"/>
            <family val="2"/>
          </rPr>
          <t>Jo Tudor:</t>
        </r>
        <r>
          <rPr>
            <sz val="9"/>
            <color indexed="81"/>
            <rFont val="Tahoma"/>
            <family val="2"/>
          </rPr>
          <t xml:space="preserve">
Acquisition net value or £1 if gift
</t>
        </r>
      </text>
    </comment>
    <comment ref="I6" authorId="0" shapeId="0" xr:uid="{347C6676-BEF4-4E9B-BAA3-52843331871F}">
      <text>
        <r>
          <rPr>
            <b/>
            <sz val="9"/>
            <color indexed="81"/>
            <rFont val="Tahoma"/>
            <family val="2"/>
          </rPr>
          <t>Jo Tudor:</t>
        </r>
        <r>
          <rPr>
            <sz val="9"/>
            <color indexed="81"/>
            <rFont val="Tahoma"/>
            <family val="2"/>
          </rPr>
          <t xml:space="preserve">
Using Bank of England inflation clalucator btw date purchased and 2021
</t>
        </r>
      </text>
    </comment>
  </commentList>
</comments>
</file>

<file path=xl/sharedStrings.xml><?xml version="1.0" encoding="utf-8"?>
<sst xmlns="http://schemas.openxmlformats.org/spreadsheetml/2006/main" count="97" uniqueCount="77">
  <si>
    <t>SWANBOURNE PARISH COUNCIL</t>
  </si>
  <si>
    <t>Fixed Asset register</t>
  </si>
  <si>
    <t>Asset value are net of Vat and include costs of labour etc if applicable. All values are £</t>
  </si>
  <si>
    <t>8% increase</t>
  </si>
  <si>
    <t>Asset Ref</t>
  </si>
  <si>
    <t xml:space="preserve">Date of Acquisition </t>
  </si>
  <si>
    <t xml:space="preserve">Acquisition value (net) </t>
  </si>
  <si>
    <t>Value in Accs March 2024</t>
  </si>
  <si>
    <t>Item</t>
  </si>
  <si>
    <t>Value current year (YE 31/3/24)</t>
  </si>
  <si>
    <t xml:space="preserve">Date of disposal </t>
  </si>
  <si>
    <t>Estimated replacement value</t>
  </si>
  <si>
    <t>Insurance: property</t>
  </si>
  <si>
    <t xml:space="preserve">Insurance schedule reference </t>
  </si>
  <si>
    <t>Notes</t>
  </si>
  <si>
    <t>Swanbourne War Memorial</t>
  </si>
  <si>
    <t xml:space="preserve">War memorial </t>
  </si>
  <si>
    <t xml:space="preserve">Gifted Community Asset </t>
  </si>
  <si>
    <t>3/7/20</t>
  </si>
  <si>
    <t>2 x mowers, 1 x strimmer</t>
  </si>
  <si>
    <t xml:space="preserve">Mowers and machinery </t>
  </si>
  <si>
    <t xml:space="preserve">9/7/23 Woody confirmed that this is correct </t>
  </si>
  <si>
    <t>unknown</t>
  </si>
  <si>
    <t>MVAS x 2 machines</t>
  </si>
  <si>
    <t>Fixed outside equipment</t>
  </si>
  <si>
    <t>checked with Mike - ok</t>
  </si>
  <si>
    <t xml:space="preserve">Fixed vehicle activated sign </t>
  </si>
  <si>
    <t xml:space="preserve">Fixed outside equipment </t>
  </si>
  <si>
    <t xml:space="preserve">checked with Mike -ok </t>
  </si>
  <si>
    <t>2 x street benches and 1 x noticeboard</t>
  </si>
  <si>
    <t>Street furniture</t>
  </si>
  <si>
    <t>2 x £500 benches est + Noticeboard est £1k</t>
  </si>
  <si>
    <t>Grit bins (x5)</t>
  </si>
  <si>
    <t>Est £450 each x 5</t>
  </si>
  <si>
    <t xml:space="preserve">Litter Bins 6 x small, 2 x large </t>
  </si>
  <si>
    <t xml:space="preserve">Estimated £200 large, £125.10 small </t>
  </si>
  <si>
    <t>Dog waste bins (x5)</t>
  </si>
  <si>
    <t>£325 x 5 Replacement value</t>
  </si>
  <si>
    <t>Disposed</t>
  </si>
  <si>
    <t>PC for Clerk</t>
  </si>
  <si>
    <t>Nov 23: printer disposed of</t>
  </si>
  <si>
    <t>Printer for Clerk (VB)</t>
  </si>
  <si>
    <t>9/11/2016</t>
  </si>
  <si>
    <t>Memorial Garden WW1 Plaque</t>
  </si>
  <si>
    <t>26/3/2017</t>
  </si>
  <si>
    <t>Iron boundary fence at Memorial Garden</t>
  </si>
  <si>
    <t>Gates and fences</t>
  </si>
  <si>
    <t>12/11/2016</t>
  </si>
  <si>
    <t>Iron gate and posts to Memorial Garden</t>
  </si>
  <si>
    <t>Playing Field Equipment</t>
  </si>
  <si>
    <t>Playground equipment</t>
  </si>
  <si>
    <t xml:space="preserve">See inventory </t>
  </si>
  <si>
    <t xml:space="preserve">unknown </t>
  </si>
  <si>
    <t xml:space="preserve">Playing Field </t>
  </si>
  <si>
    <t>Other surfaces</t>
  </si>
  <si>
    <t xml:space="preserve">Community Asset. Leased land </t>
  </si>
  <si>
    <t xml:space="preserve">Tennis &amp; basketball Court refurbish </t>
  </si>
  <si>
    <t>Refurbish costs as part of PF project</t>
  </si>
  <si>
    <t>Original playing field 2 x benches</t>
  </si>
  <si>
    <t xml:space="preserve">Street furniture </t>
  </si>
  <si>
    <t xml:space="preserve">Gift value £1. </t>
  </si>
  <si>
    <t>First bus shelter</t>
  </si>
  <si>
    <t>Second bus shelter</t>
  </si>
  <si>
    <t>Two invoices: shelter and groundworks</t>
  </si>
  <si>
    <t>Printer for clerk (JT)</t>
  </si>
  <si>
    <t>Recorded gross in March 22. Covered by home insurance.</t>
  </si>
  <si>
    <t xml:space="preserve">Defibrillator 1 at Village Hall </t>
  </si>
  <si>
    <t>Gifted asset  (awaiting relocation)</t>
  </si>
  <si>
    <t xml:space="preserve">Garage </t>
  </si>
  <si>
    <t>Buildings</t>
  </si>
  <si>
    <t>Asset used by and owned by PC for storage. Est repl cost DBW</t>
  </si>
  <si>
    <t xml:space="preserve">Round tree bench memorial garden </t>
  </si>
  <si>
    <t xml:space="preserve">Gift from SCA to village </t>
  </si>
  <si>
    <t>Dog waste bin - Betsey Wynne carpark</t>
  </si>
  <si>
    <t>waiting reimbursement from BW</t>
  </si>
  <si>
    <t>= supporting paperwork in file</t>
  </si>
  <si>
    <t>Asset register approved and ratified for year end at PC meeting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</si>
</sst>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809]General"/>
  </numFmts>
  <fonts count="1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B0F0"/>
      <name val="Calibri"/>
      <family val="2"/>
    </font>
    <font>
      <b/>
      <sz val="18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/>
  </cellStyleXfs>
  <cellXfs count="5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2" applyNumberFormat="1"/>
    <xf numFmtId="164" fontId="5" fillId="0" borderId="0" xfId="2" applyFont="1" applyAlignment="1">
      <alignment horizontal="left"/>
    </xf>
    <xf numFmtId="164" fontId="6" fillId="0" borderId="0" xfId="2" applyFont="1"/>
    <xf numFmtId="164" fontId="4" fillId="0" borderId="0" xfId="2"/>
    <xf numFmtId="164" fontId="7" fillId="0" borderId="0" xfId="2" applyFont="1" applyAlignment="1">
      <alignment horizontal="left"/>
    </xf>
    <xf numFmtId="3" fontId="7" fillId="0" borderId="0" xfId="2" applyNumberFormat="1" applyFont="1" applyAlignment="1">
      <alignment horizontal="left"/>
    </xf>
    <xf numFmtId="164" fontId="4" fillId="0" borderId="0" xfId="2" applyAlignment="1">
      <alignment horizontal="left"/>
    </xf>
    <xf numFmtId="0" fontId="2" fillId="0" borderId="0" xfId="0" applyFont="1"/>
    <xf numFmtId="3" fontId="0" fillId="0" borderId="0" xfId="0" applyNumberFormat="1"/>
    <xf numFmtId="17" fontId="2" fillId="0" borderId="0" xfId="0" applyNumberFormat="1" applyFont="1"/>
    <xf numFmtId="0" fontId="8" fillId="0" borderId="0" xfId="0" applyFont="1" applyAlignment="1">
      <alignment wrapText="1"/>
    </xf>
    <xf numFmtId="3" fontId="8" fillId="2" borderId="0" xfId="0" applyNumberFormat="1" applyFont="1" applyFill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3" fontId="8" fillId="3" borderId="0" xfId="0" applyNumberFormat="1" applyFont="1" applyFill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left" wrapText="1"/>
    </xf>
    <xf numFmtId="3" fontId="0" fillId="2" borderId="0" xfId="0" applyNumberFormat="1" applyFill="1"/>
    <xf numFmtId="3" fontId="0" fillId="3" borderId="0" xfId="0" applyNumberFormat="1" applyFill="1"/>
    <xf numFmtId="0" fontId="9" fillId="0" borderId="0" xfId="0" applyFont="1" applyAlignment="1">
      <alignment horizontal="right"/>
    </xf>
    <xf numFmtId="3" fontId="10" fillId="2" borderId="0" xfId="0" applyNumberFormat="1" applyFont="1" applyFill="1"/>
    <xf numFmtId="0" fontId="9" fillId="0" borderId="0" xfId="0" applyFont="1"/>
    <xf numFmtId="3" fontId="10" fillId="3" borderId="0" xfId="0" applyNumberFormat="1" applyFont="1" applyFill="1"/>
    <xf numFmtId="3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17" fontId="9" fillId="0" borderId="0" xfId="0" quotePrefix="1" applyNumberFormat="1" applyFont="1" applyAlignment="1">
      <alignment horizontal="right"/>
    </xf>
    <xf numFmtId="3" fontId="10" fillId="2" borderId="0" xfId="1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quotePrefix="1" applyNumberFormat="1" applyFont="1" applyAlignment="1">
      <alignment horizontal="right"/>
    </xf>
    <xf numFmtId="0" fontId="9" fillId="0" borderId="0" xfId="0" quotePrefix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4" fontId="10" fillId="0" borderId="0" xfId="0" applyNumberFormat="1" applyFont="1" applyAlignment="1">
      <alignment horizontal="right"/>
    </xf>
    <xf numFmtId="14" fontId="9" fillId="0" borderId="0" xfId="0" quotePrefix="1" applyNumberFormat="1" applyFont="1"/>
    <xf numFmtId="0" fontId="9" fillId="0" borderId="0" xfId="0" quotePrefix="1" applyFont="1"/>
    <xf numFmtId="3" fontId="9" fillId="2" borderId="0" xfId="0" applyNumberFormat="1" applyFont="1" applyFill="1"/>
    <xf numFmtId="3" fontId="9" fillId="3" borderId="0" xfId="0" applyNumberFormat="1" applyFont="1" applyFill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8" fillId="2" borderId="1" xfId="1" applyNumberFormat="1" applyFont="1" applyFill="1" applyBorder="1"/>
    <xf numFmtId="3" fontId="12" fillId="3" borderId="1" xfId="0" applyNumberFormat="1" applyFont="1" applyFill="1" applyBorder="1"/>
    <xf numFmtId="3" fontId="12" fillId="0" borderId="0" xfId="0" applyNumberFormat="1" applyFont="1"/>
    <xf numFmtId="3" fontId="8" fillId="0" borderId="0" xfId="0" applyNumberFormat="1" applyFont="1"/>
    <xf numFmtId="0" fontId="8" fillId="4" borderId="0" xfId="0" applyFont="1" applyFill="1"/>
    <xf numFmtId="3" fontId="13" fillId="0" borderId="0" xfId="0" applyNumberFormat="1" applyFont="1" applyAlignment="1">
      <alignment horizontal="right"/>
    </xf>
  </cellXfs>
  <cellStyles count="3">
    <cellStyle name="Comma" xfId="1" builtinId="3"/>
    <cellStyle name="Excel Built-in Normal" xfId="2" xr:uid="{A036D1E4-44DA-4849-B9DB-786A970FD3B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02EC-1B0C-436B-867D-290893B38431}">
  <sheetPr>
    <pageSetUpPr fitToPage="1"/>
  </sheetPr>
  <dimension ref="A1:AMQ60"/>
  <sheetViews>
    <sheetView tabSelected="1" topLeftCell="A37" workbookViewId="0">
      <selection activeCell="F59" sqref="F59"/>
    </sheetView>
  </sheetViews>
  <sheetFormatPr defaultRowHeight="14.4" x14ac:dyDescent="0.3"/>
  <cols>
    <col min="1" max="1" width="7.5546875" style="10" customWidth="1"/>
    <col min="2" max="3" width="12.33203125" customWidth="1"/>
    <col min="4" max="4" width="13.88671875" style="11" customWidth="1"/>
    <col min="5" max="5" width="1.6640625" customWidth="1"/>
    <col min="6" max="6" width="41.88671875" customWidth="1"/>
    <col min="7" max="7" width="15.44140625" style="11" customWidth="1"/>
    <col min="8" max="8" width="10.88671875" style="11" customWidth="1"/>
    <col min="9" max="9" width="15.44140625" style="11" customWidth="1"/>
    <col min="10" max="10" width="1.6640625" customWidth="1"/>
    <col min="11" max="11" width="13" customWidth="1"/>
    <col min="12" max="12" width="28.109375" customWidth="1"/>
    <col min="13" max="13" width="60.6640625" bestFit="1" customWidth="1"/>
    <col min="14" max="14" width="7" customWidth="1"/>
  </cols>
  <sheetData>
    <row r="1" spans="1:1031" ht="24.6" x14ac:dyDescent="0.4">
      <c r="A1" s="1" t="s">
        <v>0</v>
      </c>
      <c r="B1" s="1"/>
      <c r="C1" s="1"/>
      <c r="D1" s="2"/>
      <c r="E1" s="1"/>
      <c r="G1" s="3"/>
      <c r="H1" s="3"/>
      <c r="I1" s="3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</row>
    <row r="2" spans="1:1031" ht="15" customHeight="1" x14ac:dyDescent="0.4">
      <c r="A2" s="1"/>
      <c r="B2" s="1"/>
      <c r="C2" s="1"/>
      <c r="D2" s="2"/>
      <c r="E2" s="1"/>
      <c r="G2" s="3"/>
      <c r="H2" s="3"/>
      <c r="I2" s="3"/>
      <c r="J2" s="4"/>
      <c r="K2" s="4"/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</row>
    <row r="3" spans="1:1031" ht="23.4" x14ac:dyDescent="0.45">
      <c r="A3" s="7" t="s">
        <v>1</v>
      </c>
      <c r="B3" s="7"/>
      <c r="C3" s="7"/>
      <c r="D3" s="8"/>
      <c r="E3" s="7"/>
      <c r="G3" s="3"/>
      <c r="H3" s="3"/>
      <c r="I3" s="3"/>
      <c r="J3" s="4"/>
      <c r="K3" s="4"/>
      <c r="L3" s="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</row>
    <row r="4" spans="1:1031" ht="15.75" customHeight="1" x14ac:dyDescent="0.45">
      <c r="A4" s="9" t="s">
        <v>2</v>
      </c>
      <c r="B4" s="7"/>
      <c r="C4" s="7"/>
      <c r="D4" s="8"/>
      <c r="E4" s="7"/>
      <c r="G4" s="3"/>
      <c r="H4" s="3"/>
      <c r="I4" s="3"/>
      <c r="J4" s="4"/>
      <c r="K4" s="4" t="s">
        <v>3</v>
      </c>
      <c r="L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</row>
    <row r="5" spans="1:1031" x14ac:dyDescent="0.3">
      <c r="K5" s="12">
        <v>45139</v>
      </c>
    </row>
    <row r="6" spans="1:1031" ht="42" x14ac:dyDescent="0.3">
      <c r="A6" s="13" t="s">
        <v>4</v>
      </c>
      <c r="B6" s="13" t="s">
        <v>5</v>
      </c>
      <c r="C6" s="13" t="s">
        <v>6</v>
      </c>
      <c r="D6" s="14" t="s">
        <v>7</v>
      </c>
      <c r="E6" s="15"/>
      <c r="F6" s="16" t="s">
        <v>8</v>
      </c>
      <c r="G6" s="17" t="s">
        <v>9</v>
      </c>
      <c r="H6" s="18" t="s">
        <v>10</v>
      </c>
      <c r="I6" s="18" t="s">
        <v>11</v>
      </c>
      <c r="K6" s="18" t="s">
        <v>12</v>
      </c>
      <c r="L6" s="18" t="s">
        <v>13</v>
      </c>
      <c r="M6" s="19" t="s">
        <v>14</v>
      </c>
    </row>
    <row r="7" spans="1:1031" x14ac:dyDescent="0.3">
      <c r="D7" s="20"/>
      <c r="G7" s="21"/>
    </row>
    <row r="8" spans="1:1031" s="24" customFormat="1" ht="13.8" x14ac:dyDescent="0.25">
      <c r="A8" s="16">
        <v>1</v>
      </c>
      <c r="B8" s="22"/>
      <c r="C8" s="22"/>
      <c r="D8" s="23">
        <v>1</v>
      </c>
      <c r="E8" s="22"/>
      <c r="F8" s="24" t="s">
        <v>15</v>
      </c>
      <c r="G8" s="25">
        <f>D8</f>
        <v>1</v>
      </c>
      <c r="H8" s="26"/>
      <c r="I8" s="26"/>
      <c r="J8" s="27"/>
      <c r="K8" s="26">
        <v>34978</v>
      </c>
      <c r="L8" s="28" t="s">
        <v>16</v>
      </c>
      <c r="M8" s="27" t="s">
        <v>17</v>
      </c>
    </row>
    <row r="9" spans="1:1031" s="24" customFormat="1" ht="13.8" x14ac:dyDescent="0.25">
      <c r="A9" s="16"/>
      <c r="B9" s="22"/>
      <c r="C9" s="22"/>
      <c r="D9" s="23"/>
      <c r="E9" s="22"/>
      <c r="G9" s="25"/>
      <c r="H9" s="26"/>
      <c r="I9" s="26"/>
      <c r="J9" s="27"/>
      <c r="K9" s="27"/>
      <c r="L9" s="28"/>
      <c r="M9" s="27"/>
    </row>
    <row r="10" spans="1:1031" s="24" customFormat="1" ht="13.8" x14ac:dyDescent="0.25">
      <c r="A10" s="29">
        <v>2</v>
      </c>
      <c r="B10" s="30" t="s">
        <v>18</v>
      </c>
      <c r="C10" s="22">
        <v>185</v>
      </c>
      <c r="D10" s="31">
        <v>685</v>
      </c>
      <c r="E10" s="22"/>
      <c r="F10" s="24" t="s">
        <v>19</v>
      </c>
      <c r="G10" s="25">
        <f>D10</f>
        <v>685</v>
      </c>
      <c r="H10" s="26"/>
      <c r="I10" s="26">
        <v>1300</v>
      </c>
      <c r="J10" s="27"/>
      <c r="K10" s="27">
        <v>1404</v>
      </c>
      <c r="L10" s="28" t="s">
        <v>20</v>
      </c>
      <c r="M10" s="27" t="s">
        <v>21</v>
      </c>
    </row>
    <row r="11" spans="1:1031" s="24" customFormat="1" ht="13.8" x14ac:dyDescent="0.25">
      <c r="A11" s="16"/>
      <c r="B11" s="22"/>
      <c r="C11" s="22"/>
      <c r="D11" s="31"/>
      <c r="E11" s="22"/>
      <c r="G11" s="25"/>
      <c r="H11" s="26"/>
      <c r="I11" s="26"/>
      <c r="J11" s="27"/>
      <c r="K11" s="27"/>
      <c r="L11" s="28"/>
      <c r="M11" s="27"/>
    </row>
    <row r="12" spans="1:1031" s="24" customFormat="1" ht="13.8" x14ac:dyDescent="0.25">
      <c r="A12" s="16">
        <v>3</v>
      </c>
      <c r="B12" s="22" t="s">
        <v>22</v>
      </c>
      <c r="C12" s="22"/>
      <c r="D12" s="31">
        <v>4950</v>
      </c>
      <c r="E12" s="22"/>
      <c r="F12" s="24" t="s">
        <v>23</v>
      </c>
      <c r="G12" s="25">
        <f>D12</f>
        <v>4950</v>
      </c>
      <c r="H12" s="26"/>
      <c r="I12" s="26">
        <v>5750</v>
      </c>
      <c r="J12" s="27"/>
      <c r="K12" s="26">
        <f>(I12/100*8)+I12</f>
        <v>6210</v>
      </c>
      <c r="L12" s="28" t="s">
        <v>24</v>
      </c>
      <c r="M12" s="27" t="s">
        <v>25</v>
      </c>
    </row>
    <row r="13" spans="1:1031" s="24" customFormat="1" ht="13.8" x14ac:dyDescent="0.25">
      <c r="A13" s="16"/>
      <c r="B13" s="22"/>
      <c r="C13" s="22"/>
      <c r="D13" s="31"/>
      <c r="E13" s="22"/>
      <c r="G13" s="25"/>
      <c r="H13" s="26"/>
      <c r="I13" s="26"/>
      <c r="J13" s="27"/>
      <c r="K13" s="27"/>
      <c r="L13" s="28"/>
      <c r="M13" s="27"/>
    </row>
    <row r="14" spans="1:1031" s="24" customFormat="1" ht="13.8" x14ac:dyDescent="0.25">
      <c r="A14" s="16">
        <v>4</v>
      </c>
      <c r="B14" s="22" t="s">
        <v>22</v>
      </c>
      <c r="C14" s="22"/>
      <c r="D14" s="31">
        <v>6000</v>
      </c>
      <c r="E14" s="22"/>
      <c r="F14" s="24" t="s">
        <v>26</v>
      </c>
      <c r="G14" s="25">
        <f>D14</f>
        <v>6000</v>
      </c>
      <c r="H14" s="26"/>
      <c r="I14" s="26">
        <v>6968</v>
      </c>
      <c r="J14" s="27"/>
      <c r="K14" s="26">
        <f>(I14/100*8)+I14</f>
        <v>7525.4400000000005</v>
      </c>
      <c r="L14" s="28" t="s">
        <v>27</v>
      </c>
      <c r="M14" s="27" t="s">
        <v>28</v>
      </c>
    </row>
    <row r="15" spans="1:1031" s="24" customFormat="1" ht="13.8" x14ac:dyDescent="0.25">
      <c r="A15" s="16"/>
      <c r="B15" s="22"/>
      <c r="C15" s="22"/>
      <c r="D15" s="31"/>
      <c r="E15" s="22"/>
      <c r="G15" s="25"/>
      <c r="H15" s="26"/>
      <c r="I15" s="26"/>
      <c r="J15" s="27"/>
      <c r="K15" s="27"/>
      <c r="L15" s="28"/>
      <c r="M15" s="27"/>
    </row>
    <row r="16" spans="1:1031" s="24" customFormat="1" ht="13.8" x14ac:dyDescent="0.25">
      <c r="A16" s="16">
        <v>5</v>
      </c>
      <c r="B16" s="22" t="s">
        <v>22</v>
      </c>
      <c r="C16" s="22"/>
      <c r="D16" s="31">
        <v>2000</v>
      </c>
      <c r="E16" s="22"/>
      <c r="F16" s="24" t="s">
        <v>29</v>
      </c>
      <c r="G16" s="25">
        <f>D16</f>
        <v>2000</v>
      </c>
      <c r="H16" s="26"/>
      <c r="I16" s="26">
        <f>500+500+1000</f>
        <v>2000</v>
      </c>
      <c r="J16" s="27"/>
      <c r="K16" s="26">
        <f>(I16/100*8)+I16</f>
        <v>2160</v>
      </c>
      <c r="L16" s="28" t="s">
        <v>30</v>
      </c>
      <c r="M16" s="27" t="s">
        <v>31</v>
      </c>
    </row>
    <row r="17" spans="1:13" s="24" customFormat="1" ht="13.8" x14ac:dyDescent="0.25">
      <c r="A17" s="16"/>
      <c r="B17" s="22"/>
      <c r="C17" s="22"/>
      <c r="D17" s="31"/>
      <c r="E17" s="22"/>
      <c r="G17" s="25"/>
      <c r="H17" s="26"/>
      <c r="I17" s="26"/>
      <c r="J17" s="27"/>
      <c r="K17" s="27"/>
      <c r="L17" s="28"/>
      <c r="M17" s="27"/>
    </row>
    <row r="18" spans="1:13" s="24" customFormat="1" ht="13.8" x14ac:dyDescent="0.25">
      <c r="A18" s="16">
        <v>6</v>
      </c>
      <c r="B18" s="22" t="s">
        <v>22</v>
      </c>
      <c r="C18" s="22"/>
      <c r="D18" s="31">
        <v>1200</v>
      </c>
      <c r="E18" s="22"/>
      <c r="F18" s="24" t="s">
        <v>32</v>
      </c>
      <c r="G18" s="25">
        <f>D18</f>
        <v>1200</v>
      </c>
      <c r="H18" s="26"/>
      <c r="I18" s="26">
        <f>450*5</f>
        <v>2250</v>
      </c>
      <c r="J18" s="27"/>
      <c r="K18" s="26">
        <f>(I18/100*8)+I18</f>
        <v>2430</v>
      </c>
      <c r="L18" s="28" t="s">
        <v>27</v>
      </c>
      <c r="M18" s="27" t="s">
        <v>33</v>
      </c>
    </row>
    <row r="19" spans="1:13" s="24" customFormat="1" ht="13.8" x14ac:dyDescent="0.25">
      <c r="A19" s="16"/>
      <c r="B19" s="22"/>
      <c r="C19" s="22"/>
      <c r="D19" s="31"/>
      <c r="E19" s="22"/>
      <c r="G19" s="25"/>
      <c r="H19" s="26"/>
      <c r="I19" s="26"/>
      <c r="J19" s="27"/>
      <c r="K19" s="27"/>
      <c r="L19" s="28"/>
      <c r="M19" s="27"/>
    </row>
    <row r="20" spans="1:13" s="24" customFormat="1" ht="13.8" x14ac:dyDescent="0.25">
      <c r="A20" s="29">
        <v>7</v>
      </c>
      <c r="B20" s="22" t="s">
        <v>22</v>
      </c>
      <c r="C20" s="22"/>
      <c r="D20" s="31">
        <v>472</v>
      </c>
      <c r="E20" s="22"/>
      <c r="F20" s="24" t="s">
        <v>34</v>
      </c>
      <c r="G20" s="25">
        <f>D20</f>
        <v>472</v>
      </c>
      <c r="H20" s="26"/>
      <c r="I20" s="26">
        <f>SUM(125.1*6)+SUM(200*2)</f>
        <v>1150.5999999999999</v>
      </c>
      <c r="J20" s="27"/>
      <c r="K20" s="26">
        <f>(I20/100*8)+I20</f>
        <v>1242.6479999999999</v>
      </c>
      <c r="L20" s="28" t="s">
        <v>27</v>
      </c>
      <c r="M20" s="27" t="s">
        <v>35</v>
      </c>
    </row>
    <row r="21" spans="1:13" s="24" customFormat="1" ht="13.8" x14ac:dyDescent="0.25">
      <c r="A21" s="16"/>
      <c r="B21" s="22"/>
      <c r="C21" s="22"/>
      <c r="D21" s="31"/>
      <c r="E21" s="22"/>
      <c r="G21" s="25"/>
      <c r="H21" s="26"/>
      <c r="I21" s="26"/>
      <c r="J21" s="27"/>
      <c r="K21" s="27"/>
      <c r="L21" s="28"/>
      <c r="M21" s="27"/>
    </row>
    <row r="22" spans="1:13" s="24" customFormat="1" ht="13.8" x14ac:dyDescent="0.25">
      <c r="A22" s="29">
        <v>8</v>
      </c>
      <c r="B22" s="22" t="s">
        <v>22</v>
      </c>
      <c r="C22" s="22"/>
      <c r="D22" s="31">
        <v>1232</v>
      </c>
      <c r="E22" s="22"/>
      <c r="F22" s="24" t="s">
        <v>36</v>
      </c>
      <c r="G22" s="25">
        <f>D22</f>
        <v>1232</v>
      </c>
      <c r="H22" s="26"/>
      <c r="I22" s="26">
        <f>325*5</f>
        <v>1625</v>
      </c>
      <c r="J22" s="27"/>
      <c r="K22" s="26">
        <f>(I22/100*8)+I22</f>
        <v>1755</v>
      </c>
      <c r="L22" s="28" t="s">
        <v>27</v>
      </c>
      <c r="M22" s="27" t="s">
        <v>37</v>
      </c>
    </row>
    <row r="23" spans="1:13" s="24" customFormat="1" ht="13.8" x14ac:dyDescent="0.25">
      <c r="A23" s="16"/>
      <c r="B23" s="22"/>
      <c r="C23" s="22"/>
      <c r="D23" s="23"/>
      <c r="E23" s="22"/>
      <c r="G23" s="25"/>
      <c r="H23" s="26"/>
      <c r="I23" s="26"/>
      <c r="J23" s="27"/>
      <c r="K23" s="27"/>
      <c r="L23" s="28"/>
      <c r="M23" s="27"/>
    </row>
    <row r="24" spans="1:13" s="24" customFormat="1" ht="13.8" x14ac:dyDescent="0.25">
      <c r="A24" s="16">
        <v>9</v>
      </c>
      <c r="B24" s="22" t="s">
        <v>38</v>
      </c>
      <c r="C24" s="22"/>
      <c r="D24" s="23">
        <v>0</v>
      </c>
      <c r="E24" s="22"/>
      <c r="F24" s="24" t="s">
        <v>39</v>
      </c>
      <c r="G24" s="25">
        <f>D24</f>
        <v>0</v>
      </c>
      <c r="H24" s="32"/>
      <c r="I24" s="26"/>
      <c r="J24" s="27"/>
      <c r="K24" s="27"/>
      <c r="L24" s="28"/>
      <c r="M24" s="27" t="s">
        <v>40</v>
      </c>
    </row>
    <row r="25" spans="1:13" s="24" customFormat="1" ht="13.8" x14ac:dyDescent="0.25">
      <c r="A25" s="16"/>
      <c r="B25" s="22"/>
      <c r="C25" s="22"/>
      <c r="D25" s="23"/>
      <c r="E25" s="22"/>
      <c r="G25" s="25"/>
      <c r="H25" s="26"/>
      <c r="I25" s="26"/>
      <c r="J25" s="27"/>
      <c r="K25" s="27"/>
      <c r="L25" s="28"/>
      <c r="M25" s="27"/>
    </row>
    <row r="26" spans="1:13" s="24" customFormat="1" ht="13.8" x14ac:dyDescent="0.25">
      <c r="A26" s="16">
        <v>10</v>
      </c>
      <c r="B26" s="22" t="s">
        <v>38</v>
      </c>
      <c r="C26" s="22"/>
      <c r="D26" s="23">
        <v>0</v>
      </c>
      <c r="E26" s="22"/>
      <c r="F26" s="24" t="s">
        <v>41</v>
      </c>
      <c r="G26" s="25">
        <v>0</v>
      </c>
      <c r="H26" s="33"/>
      <c r="I26" s="33"/>
      <c r="J26" s="27"/>
      <c r="K26" s="27"/>
      <c r="L26" s="28"/>
      <c r="M26" s="27"/>
    </row>
    <row r="27" spans="1:13" s="24" customFormat="1" ht="13.8" x14ac:dyDescent="0.25">
      <c r="A27" s="16"/>
      <c r="B27" s="22"/>
      <c r="C27" s="22"/>
      <c r="D27" s="23"/>
      <c r="E27" s="22"/>
      <c r="G27" s="25"/>
      <c r="H27" s="26"/>
      <c r="I27" s="26"/>
      <c r="J27" s="27"/>
      <c r="K27" s="27"/>
      <c r="L27" s="28"/>
      <c r="M27" s="27"/>
    </row>
    <row r="28" spans="1:13" s="24" customFormat="1" ht="13.8" x14ac:dyDescent="0.25">
      <c r="A28" s="29">
        <v>11</v>
      </c>
      <c r="B28" s="34" t="s">
        <v>42</v>
      </c>
      <c r="C28" s="34">
        <v>862</v>
      </c>
      <c r="D28" s="23">
        <v>862</v>
      </c>
      <c r="E28" s="22"/>
      <c r="F28" s="24" t="s">
        <v>43</v>
      </c>
      <c r="G28" s="25">
        <f>D28</f>
        <v>862</v>
      </c>
      <c r="H28" s="26"/>
      <c r="I28" s="26">
        <v>955</v>
      </c>
      <c r="J28" s="27"/>
      <c r="K28" s="26">
        <f>(I28/100*8)+I28</f>
        <v>1031.4000000000001</v>
      </c>
      <c r="L28" s="28" t="s">
        <v>24</v>
      </c>
      <c r="M28" s="27"/>
    </row>
    <row r="29" spans="1:13" s="24" customFormat="1" ht="13.8" x14ac:dyDescent="0.25">
      <c r="A29" s="16"/>
      <c r="B29" s="22"/>
      <c r="C29" s="22"/>
      <c r="D29" s="23"/>
      <c r="E29" s="22"/>
      <c r="G29" s="25"/>
      <c r="H29" s="26"/>
      <c r="I29" s="26"/>
      <c r="J29" s="27"/>
      <c r="K29" s="27"/>
      <c r="L29" s="28"/>
      <c r="M29" s="26"/>
    </row>
    <row r="30" spans="1:13" s="24" customFormat="1" ht="13.8" x14ac:dyDescent="0.25">
      <c r="A30" s="29">
        <v>12</v>
      </c>
      <c r="B30" s="34" t="s">
        <v>44</v>
      </c>
      <c r="C30" s="22">
        <v>1150</v>
      </c>
      <c r="D30" s="23">
        <v>1150</v>
      </c>
      <c r="E30" s="22"/>
      <c r="F30" s="24" t="s">
        <v>45</v>
      </c>
      <c r="G30" s="25">
        <f>D30</f>
        <v>1150</v>
      </c>
      <c r="H30" s="26"/>
      <c r="I30" s="26">
        <v>1241</v>
      </c>
      <c r="J30" s="27"/>
      <c r="K30" s="26">
        <f>(I30/100*8)+1300</f>
        <v>1399.28</v>
      </c>
      <c r="L30" s="28" t="s">
        <v>46</v>
      </c>
      <c r="M30" s="27"/>
    </row>
    <row r="31" spans="1:13" s="24" customFormat="1" ht="13.8" x14ac:dyDescent="0.25">
      <c r="A31" s="16"/>
      <c r="B31" s="22"/>
      <c r="C31" s="22"/>
      <c r="D31" s="23"/>
      <c r="E31" s="22"/>
      <c r="G31" s="25"/>
      <c r="H31" s="26"/>
      <c r="I31" s="26"/>
      <c r="J31" s="27"/>
      <c r="K31" s="27"/>
      <c r="L31" s="28"/>
      <c r="M31" s="27"/>
    </row>
    <row r="32" spans="1:13" s="24" customFormat="1" ht="13.8" x14ac:dyDescent="0.25">
      <c r="A32" s="29">
        <v>13</v>
      </c>
      <c r="B32" s="34" t="s">
        <v>47</v>
      </c>
      <c r="C32" s="22">
        <v>560</v>
      </c>
      <c r="D32" s="23">
        <v>560</v>
      </c>
      <c r="E32" s="22"/>
      <c r="F32" s="24" t="s">
        <v>48</v>
      </c>
      <c r="G32" s="25">
        <f>D32</f>
        <v>560</v>
      </c>
      <c r="H32" s="26"/>
      <c r="I32" s="26">
        <v>621</v>
      </c>
      <c r="J32" s="27"/>
      <c r="K32" s="26">
        <f>(I32/100*8)+629</f>
        <v>678.68</v>
      </c>
      <c r="L32" s="28" t="s">
        <v>46</v>
      </c>
      <c r="M32" s="27"/>
    </row>
    <row r="33" spans="1:13" s="24" customFormat="1" ht="13.8" x14ac:dyDescent="0.25">
      <c r="A33" s="16"/>
      <c r="B33" s="22"/>
      <c r="C33" s="22"/>
      <c r="D33" s="23"/>
      <c r="E33" s="22"/>
      <c r="G33" s="25"/>
      <c r="H33" s="26"/>
      <c r="I33" s="26"/>
      <c r="J33" s="27"/>
      <c r="K33" s="27"/>
      <c r="L33" s="28"/>
      <c r="M33" s="27"/>
    </row>
    <row r="34" spans="1:13" s="24" customFormat="1" ht="13.8" x14ac:dyDescent="0.25">
      <c r="A34" s="29">
        <v>14</v>
      </c>
      <c r="B34" s="35">
        <v>2018</v>
      </c>
      <c r="C34" s="35"/>
      <c r="D34" s="23">
        <v>70861</v>
      </c>
      <c r="E34" s="36"/>
      <c r="F34" s="27" t="s">
        <v>49</v>
      </c>
      <c r="G34" s="25">
        <v>70861</v>
      </c>
      <c r="H34" s="26"/>
      <c r="I34" s="26">
        <v>74627</v>
      </c>
      <c r="J34" s="27"/>
      <c r="K34" s="26">
        <f>(I34/100*8)+I34</f>
        <v>80597.16</v>
      </c>
      <c r="L34" s="28" t="s">
        <v>50</v>
      </c>
      <c r="M34" s="27" t="s">
        <v>51</v>
      </c>
    </row>
    <row r="35" spans="1:13" s="24" customFormat="1" ht="13.8" x14ac:dyDescent="0.25">
      <c r="A35" s="37"/>
      <c r="B35" s="35"/>
      <c r="C35" s="35"/>
      <c r="D35" s="23"/>
      <c r="E35" s="36"/>
      <c r="F35" s="27"/>
      <c r="G35" s="25"/>
      <c r="H35" s="26"/>
      <c r="I35" s="26"/>
      <c r="J35" s="27"/>
      <c r="K35" s="27"/>
      <c r="L35" s="28"/>
      <c r="M35" s="27"/>
    </row>
    <row r="36" spans="1:13" s="24" customFormat="1" ht="13.8" x14ac:dyDescent="0.25">
      <c r="A36" s="37">
        <v>15</v>
      </c>
      <c r="B36" s="35" t="s">
        <v>52</v>
      </c>
      <c r="C36" s="35"/>
      <c r="D36" s="23">
        <v>1</v>
      </c>
      <c r="E36" s="36"/>
      <c r="F36" s="27" t="s">
        <v>53</v>
      </c>
      <c r="G36" s="25">
        <v>1</v>
      </c>
      <c r="H36" s="26"/>
      <c r="I36" s="26">
        <v>0</v>
      </c>
      <c r="J36" s="27"/>
      <c r="K36" s="27">
        <v>0</v>
      </c>
      <c r="L36" s="28" t="s">
        <v>54</v>
      </c>
      <c r="M36" s="27" t="s">
        <v>55</v>
      </c>
    </row>
    <row r="37" spans="1:13" s="24" customFormat="1" ht="13.8" x14ac:dyDescent="0.25">
      <c r="A37" s="37"/>
      <c r="B37" s="35"/>
      <c r="C37" s="35"/>
      <c r="D37" s="23"/>
      <c r="E37" s="36"/>
      <c r="F37" s="27"/>
      <c r="G37" s="25"/>
      <c r="H37" s="26"/>
      <c r="I37" s="26"/>
      <c r="J37" s="27"/>
      <c r="K37" s="27"/>
      <c r="L37" s="28"/>
      <c r="M37" s="27"/>
    </row>
    <row r="38" spans="1:13" s="24" customFormat="1" ht="13.8" x14ac:dyDescent="0.25">
      <c r="A38" s="29">
        <v>16</v>
      </c>
      <c r="B38" s="38">
        <v>43391</v>
      </c>
      <c r="C38" s="35">
        <v>5344</v>
      </c>
      <c r="D38" s="23">
        <v>5344</v>
      </c>
      <c r="E38" s="36"/>
      <c r="F38" s="27" t="s">
        <v>56</v>
      </c>
      <c r="G38" s="25">
        <v>5344</v>
      </c>
      <c r="H38" s="26"/>
      <c r="I38" s="26">
        <v>5670</v>
      </c>
      <c r="J38" s="27"/>
      <c r="K38" s="26">
        <f>(I38/100*8)+I38</f>
        <v>6123.6</v>
      </c>
      <c r="L38" s="28" t="s">
        <v>54</v>
      </c>
      <c r="M38" s="27" t="s">
        <v>57</v>
      </c>
    </row>
    <row r="39" spans="1:13" s="24" customFormat="1" ht="13.8" x14ac:dyDescent="0.25">
      <c r="A39" s="37"/>
      <c r="B39" s="35"/>
      <c r="C39" s="35"/>
      <c r="D39" s="23"/>
      <c r="E39" s="36"/>
      <c r="F39" s="27"/>
      <c r="G39" s="25"/>
      <c r="H39" s="26"/>
      <c r="I39" s="26"/>
      <c r="J39" s="27"/>
      <c r="K39" s="27"/>
      <c r="L39" s="28"/>
      <c r="M39" s="27"/>
    </row>
    <row r="40" spans="1:13" s="24" customFormat="1" ht="13.8" x14ac:dyDescent="0.25">
      <c r="A40" s="37">
        <v>17</v>
      </c>
      <c r="B40" s="35" t="s">
        <v>22</v>
      </c>
      <c r="C40" s="35"/>
      <c r="D40" s="23">
        <v>1</v>
      </c>
      <c r="E40" s="36"/>
      <c r="F40" s="27" t="s">
        <v>58</v>
      </c>
      <c r="G40" s="25">
        <f>D40</f>
        <v>1</v>
      </c>
      <c r="H40" s="26"/>
      <c r="I40" s="26">
        <f>500+500</f>
        <v>1000</v>
      </c>
      <c r="J40" s="27"/>
      <c r="K40" s="26">
        <f>(I40/100*8)+I40</f>
        <v>1080</v>
      </c>
      <c r="L40" s="28" t="s">
        <v>59</v>
      </c>
      <c r="M40" s="27" t="s">
        <v>60</v>
      </c>
    </row>
    <row r="41" spans="1:13" s="24" customFormat="1" ht="13.8" x14ac:dyDescent="0.25">
      <c r="A41" s="37"/>
      <c r="B41" s="35"/>
      <c r="C41" s="35"/>
      <c r="D41" s="23"/>
      <c r="E41" s="36"/>
      <c r="F41" s="27"/>
      <c r="G41" s="25"/>
      <c r="H41" s="26"/>
      <c r="I41" s="26"/>
      <c r="J41" s="27"/>
      <c r="K41" s="27"/>
      <c r="L41" s="28"/>
      <c r="M41" s="27"/>
    </row>
    <row r="42" spans="1:13" s="24" customFormat="1" ht="13.8" x14ac:dyDescent="0.25">
      <c r="A42" s="29">
        <v>18</v>
      </c>
      <c r="B42" s="39">
        <v>43557</v>
      </c>
      <c r="C42" s="24">
        <v>5000</v>
      </c>
      <c r="D42" s="23">
        <v>5000</v>
      </c>
      <c r="F42" s="24" t="s">
        <v>61</v>
      </c>
      <c r="G42" s="25">
        <f>D42</f>
        <v>5000</v>
      </c>
      <c r="H42" s="26"/>
      <c r="I42" s="26">
        <v>5173</v>
      </c>
      <c r="J42" s="27"/>
      <c r="K42" s="26">
        <f>(I42/100*8)+I42</f>
        <v>5586.84</v>
      </c>
      <c r="L42" s="28" t="s">
        <v>30</v>
      </c>
      <c r="M42" s="27"/>
    </row>
    <row r="43" spans="1:13" s="24" customFormat="1" ht="13.8" x14ac:dyDescent="0.25">
      <c r="A43" s="16"/>
      <c r="D43" s="23"/>
      <c r="G43" s="25"/>
      <c r="H43" s="26"/>
      <c r="I43" s="26"/>
      <c r="J43" s="27"/>
      <c r="K43" s="27"/>
      <c r="L43" s="28"/>
      <c r="M43" s="27"/>
    </row>
    <row r="44" spans="1:13" s="24" customFormat="1" ht="13.8" x14ac:dyDescent="0.25">
      <c r="A44" s="29">
        <v>19</v>
      </c>
      <c r="B44" s="39">
        <v>43815</v>
      </c>
      <c r="C44" s="24">
        <f>5500+790</f>
        <v>6290</v>
      </c>
      <c r="D44" s="23">
        <v>6290</v>
      </c>
      <c r="F44" s="27" t="s">
        <v>62</v>
      </c>
      <c r="G44" s="25">
        <f>D44</f>
        <v>6290</v>
      </c>
      <c r="H44" s="26"/>
      <c r="I44" s="26">
        <v>6508</v>
      </c>
      <c r="J44" s="27"/>
      <c r="K44" s="26">
        <f>(I44/100*8)+I44</f>
        <v>7028.64</v>
      </c>
      <c r="L44" s="28" t="s">
        <v>30</v>
      </c>
      <c r="M44" s="27" t="s">
        <v>63</v>
      </c>
    </row>
    <row r="45" spans="1:13" s="24" customFormat="1" ht="13.8" x14ac:dyDescent="0.25">
      <c r="A45" s="16"/>
      <c r="D45" s="23"/>
      <c r="G45" s="25"/>
      <c r="H45" s="26"/>
      <c r="I45" s="26"/>
      <c r="J45" s="27"/>
      <c r="K45" s="27"/>
      <c r="L45" s="28"/>
      <c r="M45" s="27"/>
    </row>
    <row r="46" spans="1:13" s="24" customFormat="1" ht="13.8" x14ac:dyDescent="0.25">
      <c r="A46" s="29">
        <v>20</v>
      </c>
      <c r="B46" s="39">
        <v>44407</v>
      </c>
      <c r="C46" s="24">
        <v>38</v>
      </c>
      <c r="D46" s="23">
        <v>38</v>
      </c>
      <c r="F46" s="27" t="s">
        <v>64</v>
      </c>
      <c r="G46" s="25">
        <v>38</v>
      </c>
      <c r="H46" s="26"/>
      <c r="I46" s="26">
        <v>42</v>
      </c>
      <c r="J46" s="27"/>
      <c r="K46" s="27">
        <v>0</v>
      </c>
      <c r="L46" s="28"/>
      <c r="M46" s="27" t="s">
        <v>65</v>
      </c>
    </row>
    <row r="47" spans="1:13" s="24" customFormat="1" ht="13.8" x14ac:dyDescent="0.25">
      <c r="A47" s="16"/>
      <c r="B47" s="40"/>
      <c r="D47" s="23"/>
      <c r="F47" s="27"/>
      <c r="G47" s="25"/>
      <c r="H47" s="26"/>
      <c r="I47" s="26"/>
      <c r="J47" s="27"/>
      <c r="K47" s="27"/>
      <c r="L47" s="28"/>
      <c r="M47" s="27"/>
    </row>
    <row r="48" spans="1:13" s="24" customFormat="1" ht="13.8" x14ac:dyDescent="0.25">
      <c r="A48" s="29">
        <v>21</v>
      </c>
      <c r="B48" s="40" t="s">
        <v>22</v>
      </c>
      <c r="D48" s="23">
        <v>1</v>
      </c>
      <c r="F48" s="27" t="s">
        <v>66</v>
      </c>
      <c r="G48" s="25">
        <v>1</v>
      </c>
      <c r="H48" s="26"/>
      <c r="I48" s="26">
        <v>1200</v>
      </c>
      <c r="J48" s="27"/>
      <c r="K48" s="26">
        <f>(I48/100*8)+I48</f>
        <v>1296</v>
      </c>
      <c r="L48" s="28" t="s">
        <v>24</v>
      </c>
      <c r="M48" s="27" t="s">
        <v>67</v>
      </c>
    </row>
    <row r="49" spans="1:13" s="24" customFormat="1" ht="13.8" x14ac:dyDescent="0.25">
      <c r="A49" s="16"/>
      <c r="B49" s="40"/>
      <c r="D49" s="23"/>
      <c r="F49" s="27"/>
      <c r="G49" s="25"/>
      <c r="H49" s="26"/>
      <c r="I49" s="26"/>
      <c r="J49" s="27"/>
      <c r="K49" s="27"/>
      <c r="L49" s="28"/>
      <c r="M49" s="27"/>
    </row>
    <row r="50" spans="1:13" s="24" customFormat="1" ht="13.8" x14ac:dyDescent="0.25">
      <c r="A50" s="29">
        <v>22</v>
      </c>
      <c r="B50" s="40" t="s">
        <v>22</v>
      </c>
      <c r="D50" s="23">
        <v>1</v>
      </c>
      <c r="F50" s="27" t="s">
        <v>68</v>
      </c>
      <c r="G50" s="25">
        <v>1</v>
      </c>
      <c r="H50" s="26"/>
      <c r="I50" s="26">
        <v>10000</v>
      </c>
      <c r="J50" s="27"/>
      <c r="K50" s="26">
        <v>11200</v>
      </c>
      <c r="L50" s="28" t="s">
        <v>69</v>
      </c>
      <c r="M50" s="27" t="s">
        <v>70</v>
      </c>
    </row>
    <row r="51" spans="1:13" s="24" customFormat="1" ht="13.8" x14ac:dyDescent="0.25">
      <c r="A51" s="16"/>
      <c r="B51" s="40"/>
      <c r="D51" s="23"/>
      <c r="F51" s="27"/>
      <c r="G51" s="25"/>
      <c r="H51" s="26"/>
      <c r="I51" s="26"/>
      <c r="J51" s="27"/>
      <c r="K51" s="27"/>
      <c r="L51" s="28"/>
      <c r="M51" s="27"/>
    </row>
    <row r="52" spans="1:13" s="24" customFormat="1" ht="13.8" x14ac:dyDescent="0.25">
      <c r="A52" s="29">
        <v>23</v>
      </c>
      <c r="B52" s="40" t="s">
        <v>22</v>
      </c>
      <c r="D52" s="23">
        <v>1</v>
      </c>
      <c r="F52" s="27" t="s">
        <v>71</v>
      </c>
      <c r="G52" s="25">
        <v>1</v>
      </c>
      <c r="H52" s="26"/>
      <c r="I52" s="26">
        <v>800</v>
      </c>
      <c r="J52" s="27"/>
      <c r="K52" s="26">
        <f>(I52/100*8)+I52</f>
        <v>864</v>
      </c>
      <c r="L52" s="28" t="s">
        <v>30</v>
      </c>
      <c r="M52" s="27" t="s">
        <v>72</v>
      </c>
    </row>
    <row r="53" spans="1:13" s="24" customFormat="1" ht="13.8" x14ac:dyDescent="0.25">
      <c r="A53" s="16"/>
      <c r="B53" s="40"/>
      <c r="D53" s="23"/>
      <c r="F53" s="27"/>
      <c r="G53" s="25"/>
      <c r="H53" s="26"/>
      <c r="I53" s="26"/>
      <c r="J53" s="27"/>
      <c r="K53" s="27"/>
      <c r="L53" s="28"/>
      <c r="M53" s="27"/>
    </row>
    <row r="54" spans="1:13" s="24" customFormat="1" ht="13.8" x14ac:dyDescent="0.25">
      <c r="A54" s="29">
        <v>24</v>
      </c>
      <c r="B54" s="39">
        <v>45125</v>
      </c>
      <c r="C54" s="24">
        <v>289.60000000000002</v>
      </c>
      <c r="D54" s="23">
        <v>290</v>
      </c>
      <c r="F54" s="27" t="s">
        <v>73</v>
      </c>
      <c r="G54" s="25">
        <v>290</v>
      </c>
      <c r="H54" s="26"/>
      <c r="I54" s="26">
        <v>290</v>
      </c>
      <c r="J54" s="27"/>
      <c r="K54" s="27"/>
      <c r="L54" s="28"/>
      <c r="M54" s="27" t="s">
        <v>74</v>
      </c>
    </row>
    <row r="55" spans="1:13" s="24" customFormat="1" thickBot="1" x14ac:dyDescent="0.3">
      <c r="A55" s="15"/>
      <c r="D55" s="41"/>
      <c r="G55" s="42"/>
      <c r="H55" s="43"/>
      <c r="I55" s="43"/>
      <c r="L55" s="44"/>
    </row>
    <row r="56" spans="1:13" s="24" customFormat="1" thickBot="1" x14ac:dyDescent="0.3">
      <c r="A56" s="15"/>
      <c r="D56" s="45">
        <f>SUM(D8:D55)</f>
        <v>106940</v>
      </c>
      <c r="G56" s="46">
        <f>SUM(G8:G55)</f>
        <v>106940</v>
      </c>
      <c r="H56" s="47"/>
      <c r="I56" s="47">
        <f>SUM(I8:I55)</f>
        <v>129170.6</v>
      </c>
      <c r="K56" s="48">
        <f>SUM(K8:K55)</f>
        <v>174590.68800000002</v>
      </c>
      <c r="M56" s="43"/>
    </row>
    <row r="57" spans="1:13" s="24" customFormat="1" ht="13.8" x14ac:dyDescent="0.25">
      <c r="A57" s="15"/>
      <c r="D57" s="43"/>
      <c r="G57" s="43"/>
      <c r="H57" s="43"/>
      <c r="I57" s="43"/>
    </row>
    <row r="58" spans="1:13" s="24" customFormat="1" ht="13.8" x14ac:dyDescent="0.25">
      <c r="A58" s="49"/>
      <c r="B58" s="40" t="s">
        <v>75</v>
      </c>
      <c r="D58" s="43"/>
      <c r="G58" s="43"/>
      <c r="H58" s="43"/>
      <c r="I58" s="43"/>
    </row>
    <row r="59" spans="1:13" s="24" customFormat="1" ht="13.8" x14ac:dyDescent="0.25">
      <c r="A59" s="15" t="s">
        <v>76</v>
      </c>
      <c r="D59" s="43"/>
      <c r="F59" s="15"/>
      <c r="G59" s="50"/>
      <c r="H59" s="50"/>
      <c r="I59" s="50"/>
    </row>
    <row r="60" spans="1:13" s="24" customFormat="1" ht="13.8" x14ac:dyDescent="0.25">
      <c r="A60" s="15"/>
      <c r="D60" s="43"/>
      <c r="G60" s="43"/>
      <c r="H60" s="43"/>
      <c r="I60" s="43"/>
    </row>
  </sheetData>
  <pageMargins left="0.7" right="0.7" top="0.75" bottom="0.75" header="0.3" footer="0.3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Tudor</dc:creator>
  <cp:lastModifiedBy>Jo Tudor</cp:lastModifiedBy>
  <cp:lastPrinted>2024-03-14T16:56:34Z</cp:lastPrinted>
  <dcterms:created xsi:type="dcterms:W3CDTF">2024-03-13T17:41:07Z</dcterms:created>
  <dcterms:modified xsi:type="dcterms:W3CDTF">2024-03-14T16:56:40Z</dcterms:modified>
</cp:coreProperties>
</file>